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<sst xmlns="http://schemas.openxmlformats.org/spreadsheetml/2006/main" count="209" uniqueCount="200">
  <si>
    <t>наименование</t>
  </si>
  <si>
    <t>ОБЪЁМ, кг</t>
  </si>
  <si>
    <t>Всего, тонн</t>
  </si>
  <si>
    <t>Картофель:</t>
  </si>
  <si>
    <t>Картофель фас. Выгодно 1кг</t>
  </si>
  <si>
    <t>Картофель фас. 5кг</t>
  </si>
  <si>
    <t>Картофель мытый 2,5 кг</t>
  </si>
  <si>
    <t>Картофель отечественный 1кг</t>
  </si>
  <si>
    <t>Картофель мытый 1кг</t>
  </si>
  <si>
    <t>Картофель ранний 1кг</t>
  </si>
  <si>
    <t>Картофель фас.для варки 3кг</t>
  </si>
  <si>
    <t>Картофель фас.для жарки 3кг</t>
  </si>
  <si>
    <t>Картофель белый 1,5кг</t>
  </si>
  <si>
    <t>Картофель красный 1кг</t>
  </si>
  <si>
    <t>Картофель 1кг</t>
  </si>
  <si>
    <t>Картофель ЧЕРРИ 1кг</t>
  </si>
  <si>
    <t>Картофель варе.очищ.в/уп500г</t>
  </si>
  <si>
    <t>Свекла :</t>
  </si>
  <si>
    <t>Свекла 1кг</t>
  </si>
  <si>
    <t>Свекла в пучках 1кг</t>
  </si>
  <si>
    <t>Свекла вар.очищ.в/уп 500г</t>
  </si>
  <si>
    <t>Морковь :</t>
  </si>
  <si>
    <t>Морковь мытая в подл.600г</t>
  </si>
  <si>
    <t>Морковь весовая 1кг</t>
  </si>
  <si>
    <t>Морковь мытая 1кг</t>
  </si>
  <si>
    <t>Морковь мытая 1уп</t>
  </si>
  <si>
    <t>Морковь в пучках 1кг</t>
  </si>
  <si>
    <t>Морковь мыт. Имп. 1уп*1кг</t>
  </si>
  <si>
    <t>Морковь фас на подлож.600г</t>
  </si>
  <si>
    <t>Морковь целая очи.в в/уп0,5кг</t>
  </si>
  <si>
    <t>Лук :</t>
  </si>
  <si>
    <t>Лук репчатый 1кг</t>
  </si>
  <si>
    <t>Лук-репка в сетке Выгодно 1кг</t>
  </si>
  <si>
    <t>Лук БЕЛЫЙ 1кг</t>
  </si>
  <si>
    <t>Лук Ялтинский репч.крас.450г</t>
  </si>
  <si>
    <t>Лук Белый фас.500г</t>
  </si>
  <si>
    <t>Лук красный 1кг</t>
  </si>
  <si>
    <t>Лук-репка красный 1кг</t>
  </si>
  <si>
    <t>Лук репч. Красный фас.500г</t>
  </si>
  <si>
    <t>Чеснок :</t>
  </si>
  <si>
    <t>Чеснок молодой 1кг</t>
  </si>
  <si>
    <t>Чеснок 1кг</t>
  </si>
  <si>
    <t>Чеснок фас. 1уп</t>
  </si>
  <si>
    <t>Чеснок СОЛО 250г</t>
  </si>
  <si>
    <t>Чеснок ранний 1кг</t>
  </si>
  <si>
    <t>Чеснок свежий 1шт</t>
  </si>
  <si>
    <t>Зелень :</t>
  </si>
  <si>
    <t>Зелень кинза в горшочке 1шт</t>
  </si>
  <si>
    <t>Зелень укроп в горшочке 1шт</t>
  </si>
  <si>
    <t>Имбирь :</t>
  </si>
  <si>
    <t>Имбирь 1кг</t>
  </si>
  <si>
    <t>Редис :</t>
  </si>
  <si>
    <t>Редис красный 500г</t>
  </si>
  <si>
    <t>Редис 1кг</t>
  </si>
  <si>
    <t>Редис Дайкот 1кг</t>
  </si>
  <si>
    <t>Редис с зеленью пучок 1шт</t>
  </si>
  <si>
    <t>Редька :</t>
  </si>
  <si>
    <t>Редька зеленая 1кг</t>
  </si>
  <si>
    <t>Редька черная отечеств.1кг</t>
  </si>
  <si>
    <t>Салат :</t>
  </si>
  <si>
    <t>Салат Айсберг 1шт</t>
  </si>
  <si>
    <t>Салат Руккола 1уп</t>
  </si>
  <si>
    <t>Салат Фриллис 1шт</t>
  </si>
  <si>
    <t>Салат Фриллис лист.свеж.100г</t>
  </si>
  <si>
    <t>Салат латук Джаз в гор.260г</t>
  </si>
  <si>
    <t>Салат латук Трио в гор. 260г</t>
  </si>
  <si>
    <t>Салат листовой в горш. 1шт</t>
  </si>
  <si>
    <t>Салат Мини Шпинат 125г</t>
  </si>
  <si>
    <t>Смесь Аликанте салат.рез.100г</t>
  </si>
  <si>
    <t>Сельдерей :</t>
  </si>
  <si>
    <t>Сельдерей стебель 1шт</t>
  </si>
  <si>
    <t>Капуста :</t>
  </si>
  <si>
    <t>Капуста белокочанная 1кг</t>
  </si>
  <si>
    <t>Капуста белокочанная ранн.1кг</t>
  </si>
  <si>
    <t>Капуста Китайская 1кг</t>
  </si>
  <si>
    <t>Капуста Цветная 1кг</t>
  </si>
  <si>
    <t>Капуста КОЛЬРАБИ 1кг</t>
  </si>
  <si>
    <t>Капуста БРОККОЛИ 1кг</t>
  </si>
  <si>
    <t>Капуста БРОККОЛИ свеж400г</t>
  </si>
  <si>
    <t>Капуста Брок.+Цвет.400г</t>
  </si>
  <si>
    <t>Капуста Цветная свеж. 400г</t>
  </si>
  <si>
    <t>Огурцы :</t>
  </si>
  <si>
    <t>Огурцы Люкс корот.пл. 450г</t>
  </si>
  <si>
    <t>Огурцы длинные 1шт</t>
  </si>
  <si>
    <t>Огурцы Корнишоны прем 300г</t>
  </si>
  <si>
    <t>Огурцы короткоплод.1кг</t>
  </si>
  <si>
    <t>Огурцы сред.пл. гладкие 1кг</t>
  </si>
  <si>
    <t>Огурцы сред.пл. гладкие 600г</t>
  </si>
  <si>
    <t>Огурцы сред.пл. колючие 1кг</t>
  </si>
  <si>
    <t>Огурцы Луховицкие длин.1шт</t>
  </si>
  <si>
    <t>Огурцы КУРАЖ 300г</t>
  </si>
  <si>
    <t>Огурцы фас.300г</t>
  </si>
  <si>
    <t>Огурцы фас.600г</t>
  </si>
  <si>
    <t>Перец :</t>
  </si>
  <si>
    <t>Перец ЧИЛИ 100г</t>
  </si>
  <si>
    <t>Перец ЧИЛИ мини крас.50г</t>
  </si>
  <si>
    <t>Перец красный слад.1кг</t>
  </si>
  <si>
    <t>Перец желтый слад. 1кг</t>
  </si>
  <si>
    <t>Перец микс 1шт</t>
  </si>
  <si>
    <t>Перец ДОЛМА сладкий 1кг</t>
  </si>
  <si>
    <t>Перец Рамиро слад.1уп</t>
  </si>
  <si>
    <t>Перец сладкий 1кг</t>
  </si>
  <si>
    <t>Томат :</t>
  </si>
  <si>
    <t>Томат АМОРОЗО коктейл. 500г</t>
  </si>
  <si>
    <t>Томат круглый красный 1кг</t>
  </si>
  <si>
    <t>Томат сливовидный 600г</t>
  </si>
  <si>
    <t>Томат сливовидный фас.600г</t>
  </si>
  <si>
    <t>Томат сливовидный жел.1кг</t>
  </si>
  <si>
    <t>Томат сливовидный жел.350г</t>
  </si>
  <si>
    <t>Томат сливовидный розов.600г</t>
  </si>
  <si>
    <t>Томат сливовидный кокт.350г</t>
  </si>
  <si>
    <t>Томаты крас.Махитос 1кг</t>
  </si>
  <si>
    <t>Томаты 1кг</t>
  </si>
  <si>
    <t>Томаты Бакинские 600г</t>
  </si>
  <si>
    <t>Томат Ромашка 1кг</t>
  </si>
  <si>
    <t>Томаты на ветке 700г</t>
  </si>
  <si>
    <t>Томаты на ветке красные 1кг</t>
  </si>
  <si>
    <t>Томаты розовые 700г</t>
  </si>
  <si>
    <t>Томаты розовые 500г</t>
  </si>
  <si>
    <t>Томаты розовые кисть 1с 1кг</t>
  </si>
  <si>
    <t>Томаты розовые кокт.1кг</t>
  </si>
  <si>
    <t>Томаты розовые кокт.350г</t>
  </si>
  <si>
    <t>Томаты розовые отбор.1кг</t>
  </si>
  <si>
    <t>Томаты сливов.красные 1кг</t>
  </si>
  <si>
    <t>Томаты ЧЕРРИ АССОРТИ250г</t>
  </si>
  <si>
    <t>Томаты ЧЕРРИ Конфетто свеж.250г</t>
  </si>
  <si>
    <t>Томаты ЧЕРРИ прем.жел.250г</t>
  </si>
  <si>
    <t>Томаты ЧЕРРИ прем.крас 250г</t>
  </si>
  <si>
    <t>Томаты ЧЕРРИ красные 250г</t>
  </si>
  <si>
    <t>Томаты ЧЕРРИ желтые 1кг</t>
  </si>
  <si>
    <t>Томаты ЧЕРРИ желтые фас.1шт</t>
  </si>
  <si>
    <t>Томаты ЧЕРРИ желтые ветка 250г</t>
  </si>
  <si>
    <t>Томаты ЧЕРРИ медовые 200г</t>
  </si>
  <si>
    <t>Томаты ЧЕРРИ медовые на ветке 200г</t>
  </si>
  <si>
    <t>Томаты ЧЕРРИ слив.крас.250г</t>
  </si>
  <si>
    <t>Томаты ЧЕРРИ на ветке 250г</t>
  </si>
  <si>
    <t>Томаты ЧЕРРИ на ветке 500г</t>
  </si>
  <si>
    <t>Томаты ЧЕРРИ кокт.ветк.1уп</t>
  </si>
  <si>
    <t>Томаты ЧЕРРИ КУМАТО 250г</t>
  </si>
  <si>
    <t>Томаты ЧЕРРИ КУМАТО мини250г</t>
  </si>
  <si>
    <t>Томаты ЧЕРРИ 1кг</t>
  </si>
  <si>
    <t>Томаты ЧЕРРИ перцевидн.250г</t>
  </si>
  <si>
    <t>Томаты ЧЕРРИ крас. Шейкер 250г</t>
  </si>
  <si>
    <t>Томаты ЧЕРРИ Микс Шейкер 250г</t>
  </si>
  <si>
    <t>Томаты ЧЕРРИ ТОММИС слив.ведерко 500г</t>
  </si>
  <si>
    <t>Томаты перцевидные 1кг</t>
  </si>
  <si>
    <t>Томаты Пинк Парадайз св.350г</t>
  </si>
  <si>
    <t>Томаты КУМАТО 1кг</t>
  </si>
  <si>
    <t>Томаты КУМАТО 500г</t>
  </si>
  <si>
    <t>Томаты Органза 350г</t>
  </si>
  <si>
    <t>Томаты сливов.600г</t>
  </si>
  <si>
    <t>Томаты Коктейльные 350г</t>
  </si>
  <si>
    <t>Томаты Коктейльные 1уп</t>
  </si>
  <si>
    <t>Томаты Коктейльные 1кг</t>
  </si>
  <si>
    <t>Томаты Бакинские 1кг</t>
  </si>
  <si>
    <t>Томаты Бакинские 300г</t>
  </si>
  <si>
    <t>Томаты свеж. Ростовские 1кг</t>
  </si>
  <si>
    <t>Томат Краснодарский 1кг</t>
  </si>
  <si>
    <t>АССОРТИ том.+огур.500г</t>
  </si>
  <si>
    <t>Тыква :</t>
  </si>
  <si>
    <t>Тыква 1кг</t>
  </si>
  <si>
    <t>Тыква Баттернат 1кг</t>
  </si>
  <si>
    <t>Тыква Мини 1кг</t>
  </si>
  <si>
    <t>Тыква Ромашка 1кг</t>
  </si>
  <si>
    <t>Тыква серая 1кг</t>
  </si>
  <si>
    <t>Баклажаны :</t>
  </si>
  <si>
    <t>Баклажаны 1кг</t>
  </si>
  <si>
    <t>Баклажаны ПРЕМИУМ 1шт</t>
  </si>
  <si>
    <t>Кабачки :</t>
  </si>
  <si>
    <t>Кабачки 1кг</t>
  </si>
  <si>
    <t>Кабачки грунтовые 1кг</t>
  </si>
  <si>
    <t>Кабачки ЦУКИНИ зел.1кг</t>
  </si>
  <si>
    <t>Кукуруза :</t>
  </si>
  <si>
    <t>Кукуруза слад.свеж.1кг</t>
  </si>
  <si>
    <t>Кукуруза сах.в поч.в/уп 285г</t>
  </si>
  <si>
    <t>Кукуруза сах. в поч.вар.1уп</t>
  </si>
  <si>
    <t>Кукуруза слад.вар.в/уп 1шт</t>
  </si>
  <si>
    <t>Кукуруза МИНИ импорт 125г</t>
  </si>
  <si>
    <t>Грибы :</t>
  </si>
  <si>
    <t>Грибы Шамп.400г</t>
  </si>
  <si>
    <t>Грибы Шамп. МИНИ 300г</t>
  </si>
  <si>
    <t>Грибы Шамп.свеж.рез.300г</t>
  </si>
  <si>
    <t>Грибы Шамп.1кг</t>
  </si>
  <si>
    <t>Грибы Шамп.250г</t>
  </si>
  <si>
    <t>Грибы Шамп.Королевс. 300г</t>
  </si>
  <si>
    <t>Грибы Вешенки 300г</t>
  </si>
  <si>
    <t>Грибы ЕНОКИ 100г</t>
  </si>
  <si>
    <t>Грибы ЕРИНГИ 250г</t>
  </si>
  <si>
    <t>Грибы ЛИСИЧКИ 1кг</t>
  </si>
  <si>
    <t>Грибы Партабелла Шампиньоны 280г</t>
  </si>
  <si>
    <t>Грибы Шампиньоны свеж. д/гриля 700г</t>
  </si>
  <si>
    <t>Грибы ШИМИДЖИ 150г</t>
  </si>
  <si>
    <t>Грибы ШИТАКЕ 250г</t>
  </si>
  <si>
    <t>Грибы Шамп.МИКС бел+кор.400г</t>
  </si>
  <si>
    <t>Опята свеж. Культивируемые 200г</t>
  </si>
  <si>
    <t>Фасоль :</t>
  </si>
  <si>
    <t>Фасоль стручковая 1кг</t>
  </si>
  <si>
    <t>Фасоль стручковая 250г</t>
  </si>
  <si>
    <t>Горошек :</t>
  </si>
  <si>
    <t>Горошек сладкий 250г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</si>
</sst>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  <sz val="12.0"/>
      <color theme="1"/>
      <name val="Arial"/>
    </font>
    <font>
      <color theme="1"/>
      <name val="Arial"/>
    </font>
    <font>
      <sz val="12.0"/>
      <color theme="1"/>
      <name val="Arial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top"/>
    </xf>
    <xf borderId="2" fillId="0" fontId="1" numFmtId="0" xfId="0" applyAlignment="1" applyBorder="1" applyFont="1">
      <alignment horizontal="center" readingOrder="0" vertical="top"/>
    </xf>
    <xf borderId="0" fillId="0" fontId="1" numFmtId="0" xfId="0" applyAlignment="1" applyFont="1">
      <alignment readingOrder="0"/>
    </xf>
    <xf borderId="3" fillId="0" fontId="1" numFmtId="0" xfId="0" applyAlignment="1" applyBorder="1" applyFont="1">
      <alignment horizontal="left" readingOrder="0" vertical="top"/>
    </xf>
    <xf borderId="4" fillId="0" fontId="2" numFmtId="0" xfId="0" applyAlignment="1" applyBorder="1" applyFont="1">
      <alignment horizontal="left" vertical="top"/>
    </xf>
    <xf borderId="0" fillId="0" fontId="2" numFmtId="0" xfId="0" applyFont="1"/>
    <xf borderId="3" fillId="0" fontId="3" numFmtId="0" xfId="0" applyAlignment="1" applyBorder="1" applyFont="1">
      <alignment horizontal="left" readingOrder="0" vertical="top"/>
    </xf>
    <xf borderId="4" fillId="0" fontId="3" numFmtId="0" xfId="0" applyAlignment="1" applyBorder="1" applyFont="1">
      <alignment horizontal="left"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3.86"/>
    <col customWidth="1" min="2" max="2" width="24.29"/>
  </cols>
  <sheetData>
    <row r="1">
      <c r="A1" s="1" t="s">
        <v>0</v>
      </c>
      <c r="B1" s="2" t="s">
        <v>1</v>
      </c>
      <c r="C1" s="3" t="s">
        <v>2</v>
      </c>
    </row>
    <row r="2">
      <c r="A2" s="4" t="s">
        <v>3</v>
      </c>
      <c r="B2" s="5"/>
      <c r="C2" s="6">
        <f>SUM(B3:B15)/1000</f>
        <v>3450.594</v>
      </c>
    </row>
    <row r="3">
      <c r="A3" s="7" t="s">
        <v>4</v>
      </c>
      <c r="B3" s="8">
        <f>491871+80000</f>
        <v>571871</v>
      </c>
    </row>
    <row r="4">
      <c r="A4" s="7" t="s">
        <v>5</v>
      </c>
      <c r="B4" s="8">
        <f>24410+3000</f>
        <v>27410</v>
      </c>
    </row>
    <row r="5">
      <c r="A5" s="7" t="s">
        <v>6</v>
      </c>
      <c r="B5" s="8">
        <f>68959+4000</f>
        <v>72959</v>
      </c>
    </row>
    <row r="6">
      <c r="A6" s="7" t="s">
        <v>7</v>
      </c>
      <c r="B6" s="8">
        <f>763814+110000</f>
        <v>873814</v>
      </c>
    </row>
    <row r="7">
      <c r="A7" s="7" t="s">
        <v>8</v>
      </c>
      <c r="B7" s="8">
        <f>100000+10000</f>
        <v>110000</v>
      </c>
    </row>
    <row r="8">
      <c r="A8" s="7" t="s">
        <v>9</v>
      </c>
      <c r="B8" s="8">
        <f>1559026+70000</f>
        <v>1629026</v>
      </c>
    </row>
    <row r="9">
      <c r="A9" s="7" t="s">
        <v>10</v>
      </c>
      <c r="B9" s="8">
        <v>26335.0</v>
      </c>
    </row>
    <row r="10">
      <c r="A10" s="7" t="s">
        <v>11</v>
      </c>
      <c r="B10" s="8">
        <v>32779.0</v>
      </c>
    </row>
    <row r="11">
      <c r="A11" s="7" t="s">
        <v>12</v>
      </c>
      <c r="B11" s="8">
        <v>1000.0</v>
      </c>
    </row>
    <row r="12">
      <c r="A12" s="7" t="s">
        <v>13</v>
      </c>
      <c r="B12" s="8">
        <v>4000.0</v>
      </c>
    </row>
    <row r="13">
      <c r="A13" s="7" t="s">
        <v>14</v>
      </c>
      <c r="B13" s="8">
        <v>100000.0</v>
      </c>
    </row>
    <row r="14">
      <c r="A14" s="7" t="s">
        <v>15</v>
      </c>
      <c r="B14" s="8">
        <v>900.0</v>
      </c>
    </row>
    <row r="15">
      <c r="A15" s="7" t="s">
        <v>16</v>
      </c>
      <c r="B15" s="8">
        <v>500.0</v>
      </c>
    </row>
    <row r="16">
      <c r="A16" s="4" t="s">
        <v>17</v>
      </c>
      <c r="B16" s="5"/>
      <c r="C16" s="6">
        <f>SUM(B17:B19)/1000</f>
        <v>188.916</v>
      </c>
    </row>
    <row r="17">
      <c r="A17" s="7" t="s">
        <v>18</v>
      </c>
      <c r="B17" s="8">
        <f>164416+16000</f>
        <v>180416</v>
      </c>
    </row>
    <row r="18">
      <c r="A18" s="7" t="s">
        <v>19</v>
      </c>
      <c r="B18" s="8">
        <v>500.0</v>
      </c>
    </row>
    <row r="19">
      <c r="A19" s="7" t="s">
        <v>20</v>
      </c>
      <c r="B19" s="8">
        <v>8000.0</v>
      </c>
    </row>
    <row r="20">
      <c r="A20" s="4" t="s">
        <v>21</v>
      </c>
      <c r="B20" s="5"/>
      <c r="C20" s="6">
        <f>SUM(B21:B28)/1000</f>
        <v>930.418</v>
      </c>
    </row>
    <row r="21">
      <c r="A21" s="7" t="s">
        <v>22</v>
      </c>
      <c r="B21" s="8">
        <v>20000.0</v>
      </c>
    </row>
    <row r="22">
      <c r="A22" s="7" t="s">
        <v>23</v>
      </c>
      <c r="B22" s="8">
        <f>415445+35000</f>
        <v>450445</v>
      </c>
    </row>
    <row r="23">
      <c r="A23" s="7" t="s">
        <v>24</v>
      </c>
      <c r="B23" s="8">
        <f>386916+30000</f>
        <v>416916</v>
      </c>
    </row>
    <row r="24">
      <c r="A24" s="7" t="s">
        <v>25</v>
      </c>
      <c r="B24" s="8">
        <f>30057+6000</f>
        <v>36057</v>
      </c>
    </row>
    <row r="25">
      <c r="A25" s="7" t="s">
        <v>26</v>
      </c>
      <c r="B25" s="8">
        <v>500.0</v>
      </c>
    </row>
    <row r="26">
      <c r="A26" s="7" t="s">
        <v>27</v>
      </c>
      <c r="B26" s="8">
        <v>4000.0</v>
      </c>
    </row>
    <row r="27">
      <c r="A27" s="7" t="s">
        <v>28</v>
      </c>
      <c r="B27" s="8">
        <v>2000.0</v>
      </c>
    </row>
    <row r="28">
      <c r="A28" s="7" t="s">
        <v>29</v>
      </c>
      <c r="B28" s="8">
        <v>500.0</v>
      </c>
    </row>
    <row r="29">
      <c r="A29" s="4" t="s">
        <v>30</v>
      </c>
      <c r="B29" s="5"/>
      <c r="C29" s="6">
        <f>SUM(B30:B37)/1000</f>
        <v>1352.101</v>
      </c>
    </row>
    <row r="30">
      <c r="A30" s="7" t="s">
        <v>31</v>
      </c>
      <c r="B30" s="8">
        <f>978104+100000</f>
        <v>1078104</v>
      </c>
    </row>
    <row r="31">
      <c r="A31" s="7" t="s">
        <v>32</v>
      </c>
      <c r="B31" s="8">
        <f>136592+24000</f>
        <v>160592</v>
      </c>
    </row>
    <row r="32">
      <c r="A32" s="7" t="s">
        <v>33</v>
      </c>
      <c r="B32" s="8">
        <f>20000+1000</f>
        <v>21000</v>
      </c>
    </row>
    <row r="33">
      <c r="A33" s="7" t="s">
        <v>34</v>
      </c>
      <c r="B33" s="8">
        <v>21540.0</v>
      </c>
    </row>
    <row r="34">
      <c r="A34" s="7" t="s">
        <v>35</v>
      </c>
      <c r="B34" s="8">
        <f>20000+500</f>
        <v>20500</v>
      </c>
    </row>
    <row r="35">
      <c r="A35" s="7" t="s">
        <v>36</v>
      </c>
      <c r="B35" s="8">
        <f>21507+3500</f>
        <v>25007</v>
      </c>
    </row>
    <row r="36">
      <c r="A36" s="7" t="s">
        <v>37</v>
      </c>
      <c r="B36" s="8">
        <v>2000.0</v>
      </c>
    </row>
    <row r="37">
      <c r="A37" s="7" t="s">
        <v>38</v>
      </c>
      <c r="B37" s="8">
        <f>22858+500</f>
        <v>23358</v>
      </c>
    </row>
    <row r="38">
      <c r="A38" s="4" t="s">
        <v>39</v>
      </c>
      <c r="B38" s="5"/>
      <c r="C38" s="6">
        <f>SUM(B39:B44)/1000</f>
        <v>256.198</v>
      </c>
    </row>
    <row r="39">
      <c r="A39" s="7" t="s">
        <v>40</v>
      </c>
      <c r="B39" s="8">
        <f>20000+3000</f>
        <v>23000</v>
      </c>
    </row>
    <row r="40">
      <c r="A40" s="7" t="s">
        <v>41</v>
      </c>
      <c r="B40" s="8">
        <f>24423+2500</f>
        <v>26923</v>
      </c>
    </row>
    <row r="41">
      <c r="A41" s="7" t="s">
        <v>42</v>
      </c>
      <c r="B41" s="8">
        <f>168575+16000</f>
        <v>184575</v>
      </c>
    </row>
    <row r="42">
      <c r="A42" s="7" t="s">
        <v>43</v>
      </c>
      <c r="B42" s="8">
        <v>200.0</v>
      </c>
    </row>
    <row r="43">
      <c r="A43" s="7" t="s">
        <v>44</v>
      </c>
      <c r="B43" s="8">
        <v>1500.0</v>
      </c>
    </row>
    <row r="44">
      <c r="A44" s="7" t="s">
        <v>45</v>
      </c>
      <c r="B44" s="8">
        <v>20000.0</v>
      </c>
    </row>
    <row r="45">
      <c r="A45" s="4" t="s">
        <v>46</v>
      </c>
      <c r="B45" s="5"/>
      <c r="C45" s="6">
        <f>SUM(B46:B47)/1000</f>
        <v>40</v>
      </c>
    </row>
    <row r="46">
      <c r="A46" s="7" t="s">
        <v>47</v>
      </c>
      <c r="B46" s="8">
        <v>20000.0</v>
      </c>
    </row>
    <row r="47">
      <c r="A47" s="7" t="s">
        <v>48</v>
      </c>
      <c r="B47" s="8">
        <v>20000.0</v>
      </c>
    </row>
    <row r="48">
      <c r="A48" s="4" t="s">
        <v>49</v>
      </c>
      <c r="B48" s="5"/>
      <c r="C48" s="6">
        <f>SUM(B49)/1000</f>
        <v>21.5</v>
      </c>
    </row>
    <row r="49">
      <c r="A49" s="7" t="s">
        <v>50</v>
      </c>
      <c r="B49" s="8">
        <f>20000+1500</f>
        <v>21500</v>
      </c>
    </row>
    <row r="50">
      <c r="A50" s="4" t="s">
        <v>51</v>
      </c>
      <c r="B50" s="5"/>
      <c r="C50" s="6">
        <f>SUM(B51:B54)/1000</f>
        <v>154.177</v>
      </c>
    </row>
    <row r="51">
      <c r="A51" s="7" t="s">
        <v>52</v>
      </c>
      <c r="B51" s="8">
        <f>135177+16000</f>
        <v>151177</v>
      </c>
    </row>
    <row r="52">
      <c r="A52" s="7" t="s">
        <v>53</v>
      </c>
      <c r="B52" s="8">
        <v>500.0</v>
      </c>
    </row>
    <row r="53">
      <c r="A53" s="7" t="s">
        <v>54</v>
      </c>
      <c r="B53" s="8">
        <v>1500.0</v>
      </c>
    </row>
    <row r="54">
      <c r="A54" s="7" t="s">
        <v>55</v>
      </c>
      <c r="B54" s="8">
        <v>1000.0</v>
      </c>
    </row>
    <row r="55">
      <c r="A55" s="4" t="s">
        <v>56</v>
      </c>
      <c r="B55" s="5"/>
      <c r="C55" s="6">
        <f>SUM(B56:B57)/1000</f>
        <v>21</v>
      </c>
    </row>
    <row r="56">
      <c r="A56" s="7" t="s">
        <v>57</v>
      </c>
      <c r="B56" s="8">
        <f>20000+500</f>
        <v>20500</v>
      </c>
    </row>
    <row r="57">
      <c r="A57" s="7" t="s">
        <v>58</v>
      </c>
      <c r="B57" s="8">
        <v>500.0</v>
      </c>
    </row>
    <row r="58">
      <c r="A58" s="4" t="s">
        <v>59</v>
      </c>
      <c r="B58" s="5"/>
      <c r="C58" s="6">
        <f>SUM(B59:B67)/1000</f>
        <v>434.331</v>
      </c>
    </row>
    <row r="59">
      <c r="A59" s="7" t="s">
        <v>60</v>
      </c>
      <c r="B59" s="8">
        <f>46268+4000</f>
        <v>50268</v>
      </c>
    </row>
    <row r="60">
      <c r="A60" s="7" t="s">
        <v>61</v>
      </c>
      <c r="B60" s="8">
        <f>35652</f>
        <v>35652</v>
      </c>
    </row>
    <row r="61">
      <c r="A61" s="7" t="s">
        <v>62</v>
      </c>
      <c r="B61" s="8">
        <f>20000+1000</f>
        <v>21000</v>
      </c>
    </row>
    <row r="62">
      <c r="A62" s="7" t="s">
        <v>63</v>
      </c>
      <c r="B62" s="8">
        <v>5000.0</v>
      </c>
    </row>
    <row r="63">
      <c r="A63" s="7" t="s">
        <v>64</v>
      </c>
      <c r="B63" s="8">
        <v>20000.0</v>
      </c>
    </row>
    <row r="64">
      <c r="A64" s="7" t="s">
        <v>65</v>
      </c>
      <c r="B64" s="8">
        <v>21540.0</v>
      </c>
    </row>
    <row r="65">
      <c r="A65" s="7" t="s">
        <v>66</v>
      </c>
      <c r="B65" s="8">
        <f>199575+28000</f>
        <v>227575</v>
      </c>
    </row>
    <row r="66">
      <c r="A66" s="7" t="s">
        <v>67</v>
      </c>
      <c r="B66" s="8">
        <f>32796+500</f>
        <v>33296</v>
      </c>
    </row>
    <row r="67">
      <c r="A67" s="7" t="s">
        <v>68</v>
      </c>
      <c r="B67" s="8">
        <v>20000.0</v>
      </c>
    </row>
    <row r="68">
      <c r="A68" s="4" t="s">
        <v>69</v>
      </c>
      <c r="B68" s="5"/>
      <c r="C68" s="6">
        <f>SUM(B69)/1000</f>
        <v>80.605</v>
      </c>
    </row>
    <row r="69">
      <c r="A69" s="7" t="s">
        <v>70</v>
      </c>
      <c r="B69" s="8">
        <f>71605+9000</f>
        <v>80605</v>
      </c>
    </row>
    <row r="70">
      <c r="A70" s="4" t="s">
        <v>71</v>
      </c>
      <c r="B70" s="5"/>
      <c r="C70" s="6">
        <f>SUM(B71:B80)/1000</f>
        <v>1794</v>
      </c>
    </row>
    <row r="71">
      <c r="A71" s="7" t="s">
        <v>72</v>
      </c>
      <c r="B71" s="8">
        <f>204000+740000+80000</f>
        <v>1024000</v>
      </c>
    </row>
    <row r="72">
      <c r="A72" s="7" t="s">
        <v>73</v>
      </c>
      <c r="B72" s="8">
        <f>128000+370000+30000</f>
        <v>528000</v>
      </c>
    </row>
    <row r="73">
      <c r="A73" s="7" t="s">
        <v>74</v>
      </c>
      <c r="B73" s="8">
        <f>52000+90000+7000</f>
        <v>149000</v>
      </c>
    </row>
    <row r="74">
      <c r="A74" s="7" t="s">
        <v>75</v>
      </c>
      <c r="B74" s="8">
        <f>5000+31000+1000</f>
        <v>37000</v>
      </c>
    </row>
    <row r="75">
      <c r="A75" s="7" t="s">
        <v>75</v>
      </c>
      <c r="B75" s="8">
        <f>20000</f>
        <v>20000</v>
      </c>
    </row>
    <row r="76">
      <c r="A76" s="7" t="s">
        <v>76</v>
      </c>
      <c r="B76" s="8">
        <v>1000.0</v>
      </c>
    </row>
    <row r="77">
      <c r="A77" s="7" t="s">
        <v>77</v>
      </c>
      <c r="B77" s="8">
        <v>20000.0</v>
      </c>
    </row>
    <row r="78">
      <c r="A78" s="7" t="s">
        <v>78</v>
      </c>
      <c r="B78" s="8">
        <v>5000.0</v>
      </c>
    </row>
    <row r="79">
      <c r="A79" s="7" t="s">
        <v>79</v>
      </c>
      <c r="B79" s="8">
        <v>5000.0</v>
      </c>
    </row>
    <row r="80">
      <c r="A80" s="7" t="s">
        <v>80</v>
      </c>
      <c r="B80" s="8">
        <v>5000.0</v>
      </c>
    </row>
    <row r="81">
      <c r="A81" s="4" t="s">
        <v>81</v>
      </c>
      <c r="B81" s="5"/>
      <c r="C81" s="6">
        <f>SUM(B82:B92)/1000</f>
        <v>2356.5</v>
      </c>
    </row>
    <row r="82">
      <c r="A82" s="7" t="s">
        <v>82</v>
      </c>
      <c r="B82" s="8">
        <f>114000+195000+20000</f>
        <v>329000</v>
      </c>
    </row>
    <row r="83">
      <c r="A83" s="7" t="s">
        <v>83</v>
      </c>
      <c r="B83" s="8">
        <f>70000+340000</f>
        <v>410000</v>
      </c>
    </row>
    <row r="84">
      <c r="A84" s="7" t="s">
        <v>84</v>
      </c>
      <c r="B84" s="8">
        <f>25000+110000</f>
        <v>135000</v>
      </c>
    </row>
    <row r="85">
      <c r="A85" s="7" t="s">
        <v>85</v>
      </c>
      <c r="B85" s="8">
        <f>52000+360000</f>
        <v>412000</v>
      </c>
    </row>
    <row r="86">
      <c r="A86" s="7" t="s">
        <v>86</v>
      </c>
      <c r="B86" s="8">
        <f>170000+230000+40000</f>
        <v>440000</v>
      </c>
    </row>
    <row r="87">
      <c r="A87" s="7" t="s">
        <v>87</v>
      </c>
      <c r="B87" s="8">
        <f>61000+85000+9500</f>
        <v>155500</v>
      </c>
    </row>
    <row r="88">
      <c r="A88" s="7" t="s">
        <v>88</v>
      </c>
      <c r="B88" s="8">
        <f>57000+170000+50000</f>
        <v>277000</v>
      </c>
    </row>
    <row r="89">
      <c r="A89" s="7" t="s">
        <v>89</v>
      </c>
      <c r="B89" s="8">
        <v>120000.0</v>
      </c>
    </row>
    <row r="90">
      <c r="A90" s="7" t="s">
        <v>90</v>
      </c>
      <c r="B90" s="8">
        <v>20000.0</v>
      </c>
    </row>
    <row r="91">
      <c r="A91" s="7" t="s">
        <v>91</v>
      </c>
      <c r="B91" s="8">
        <v>10000.0</v>
      </c>
    </row>
    <row r="92">
      <c r="A92" s="7" t="s">
        <v>92</v>
      </c>
      <c r="B92" s="8">
        <f>42000+6000</f>
        <v>48000</v>
      </c>
    </row>
    <row r="93">
      <c r="A93" s="4" t="s">
        <v>93</v>
      </c>
      <c r="B93" s="5"/>
      <c r="C93" s="6">
        <f>SUM(B94:B101)/1000</f>
        <v>345.6</v>
      </c>
    </row>
    <row r="94">
      <c r="A94" s="7" t="s">
        <v>94</v>
      </c>
      <c r="B94" s="8">
        <f>7000+23000+500</f>
        <v>30500</v>
      </c>
    </row>
    <row r="95">
      <c r="A95" s="7" t="s">
        <v>95</v>
      </c>
      <c r="B95" s="8">
        <v>100.0</v>
      </c>
    </row>
    <row r="96">
      <c r="A96" s="7" t="s">
        <v>96</v>
      </c>
      <c r="B96" s="8">
        <f>27000+130000+9000</f>
        <v>166000</v>
      </c>
    </row>
    <row r="97">
      <c r="A97" s="7" t="s">
        <v>97</v>
      </c>
      <c r="B97" s="8">
        <v>4000.0</v>
      </c>
    </row>
    <row r="98">
      <c r="A98" s="7" t="s">
        <v>98</v>
      </c>
      <c r="B98" s="8">
        <v>7000.0</v>
      </c>
    </row>
    <row r="99">
      <c r="A99" s="7" t="s">
        <v>99</v>
      </c>
      <c r="B99" s="8">
        <f>70000+15000</f>
        <v>85000</v>
      </c>
    </row>
    <row r="100">
      <c r="A100" s="7" t="s">
        <v>100</v>
      </c>
      <c r="B100" s="8">
        <v>20000.0</v>
      </c>
    </row>
    <row r="101">
      <c r="A101" s="7" t="s">
        <v>101</v>
      </c>
      <c r="B101" s="8">
        <f>30000+3000</f>
        <v>33000</v>
      </c>
    </row>
    <row r="102">
      <c r="A102" s="4" t="s">
        <v>102</v>
      </c>
      <c r="B102" s="5"/>
      <c r="C102" s="6">
        <f>SUM(B103:B164)/1000</f>
        <v>2721.652</v>
      </c>
    </row>
    <row r="103">
      <c r="A103" s="7" t="s">
        <v>103</v>
      </c>
      <c r="B103" s="8">
        <v>8264.0</v>
      </c>
    </row>
    <row r="104">
      <c r="A104" s="7" t="s">
        <v>104</v>
      </c>
      <c r="B104" s="8">
        <v>104715.0</v>
      </c>
    </row>
    <row r="105">
      <c r="A105" s="7" t="s">
        <v>105</v>
      </c>
      <c r="B105" s="8">
        <f>50000+15000</f>
        <v>65000</v>
      </c>
    </row>
    <row r="106">
      <c r="A106" s="7" t="s">
        <v>106</v>
      </c>
      <c r="B106" s="8">
        <f>21446</f>
        <v>21446</v>
      </c>
    </row>
    <row r="107">
      <c r="A107" s="7" t="s">
        <v>107</v>
      </c>
      <c r="B107" s="8">
        <f>20000+1000</f>
        <v>21000</v>
      </c>
    </row>
    <row r="108">
      <c r="A108" s="7" t="s">
        <v>108</v>
      </c>
      <c r="B108" s="8">
        <f>5924</f>
        <v>5924</v>
      </c>
    </row>
    <row r="109">
      <c r="A109" s="7" t="s">
        <v>109</v>
      </c>
      <c r="B109" s="8">
        <v>15000.0</v>
      </c>
    </row>
    <row r="110">
      <c r="A110" s="7" t="s">
        <v>110</v>
      </c>
      <c r="B110" s="8">
        <v>100.0</v>
      </c>
    </row>
    <row r="111">
      <c r="A111" s="7" t="s">
        <v>111</v>
      </c>
      <c r="B111" s="8">
        <v>1256.0</v>
      </c>
    </row>
    <row r="112">
      <c r="A112" s="7" t="s">
        <v>112</v>
      </c>
      <c r="B112" s="8">
        <f>90000+600000+80000</f>
        <v>770000</v>
      </c>
    </row>
    <row r="113">
      <c r="A113" s="7" t="s">
        <v>113</v>
      </c>
      <c r="B113" s="8">
        <f>5000+33000+1000</f>
        <v>39000</v>
      </c>
    </row>
    <row r="114">
      <c r="A114" s="7" t="s">
        <v>114</v>
      </c>
      <c r="B114" s="8">
        <v>5000.0</v>
      </c>
    </row>
    <row r="115">
      <c r="A115" s="7" t="s">
        <v>115</v>
      </c>
      <c r="B115" s="8">
        <f>48000+140000+1000</f>
        <v>189000</v>
      </c>
    </row>
    <row r="116">
      <c r="A116" s="7" t="s">
        <v>115</v>
      </c>
      <c r="B116" s="8">
        <v>5918.0</v>
      </c>
    </row>
    <row r="117">
      <c r="A117" s="7" t="s">
        <v>116</v>
      </c>
      <c r="B117" s="8">
        <v>40261.0</v>
      </c>
    </row>
    <row r="118">
      <c r="A118" s="7" t="s">
        <v>116</v>
      </c>
      <c r="B118" s="8">
        <f>28000+14000</f>
        <v>42000</v>
      </c>
    </row>
    <row r="119">
      <c r="A119" s="7" t="s">
        <v>117</v>
      </c>
      <c r="B119" s="8">
        <f>36000+50000+4000</f>
        <v>90000</v>
      </c>
    </row>
    <row r="120">
      <c r="A120" s="7" t="s">
        <v>118</v>
      </c>
      <c r="B120" s="8">
        <v>4076.0</v>
      </c>
    </row>
    <row r="121">
      <c r="A121" s="7" t="s">
        <v>117</v>
      </c>
      <c r="B121" s="8">
        <v>10572.0</v>
      </c>
    </row>
    <row r="122">
      <c r="A122" s="7" t="s">
        <v>119</v>
      </c>
      <c r="B122" s="8">
        <f>7448</f>
        <v>7448</v>
      </c>
    </row>
    <row r="123">
      <c r="A123" s="7" t="s">
        <v>120</v>
      </c>
      <c r="B123" s="8">
        <f>6000</f>
        <v>6000</v>
      </c>
    </row>
    <row r="124">
      <c r="A124" s="7" t="s">
        <v>121</v>
      </c>
      <c r="B124" s="8">
        <f>22900</f>
        <v>22900</v>
      </c>
    </row>
    <row r="125">
      <c r="A125" s="7" t="s">
        <v>122</v>
      </c>
      <c r="B125" s="8">
        <v>50000.0</v>
      </c>
    </row>
    <row r="126">
      <c r="A126" s="7" t="s">
        <v>123</v>
      </c>
      <c r="B126" s="8">
        <f>98000+80000+25000</f>
        <v>203000</v>
      </c>
    </row>
    <row r="127">
      <c r="A127" s="7" t="s">
        <v>123</v>
      </c>
      <c r="B127" s="8">
        <v>24628.0</v>
      </c>
    </row>
    <row r="128">
      <c r="A128" s="7" t="s">
        <v>124</v>
      </c>
      <c r="B128" s="8">
        <v>1000.0</v>
      </c>
    </row>
    <row r="129">
      <c r="A129" s="7" t="s">
        <v>125</v>
      </c>
      <c r="B129" s="8">
        <v>6640.0</v>
      </c>
    </row>
    <row r="130">
      <c r="A130" s="7" t="s">
        <v>126</v>
      </c>
      <c r="B130" s="8">
        <f>11000+20000+2000</f>
        <v>33000</v>
      </c>
    </row>
    <row r="131">
      <c r="A131" s="7" t="s">
        <v>127</v>
      </c>
      <c r="B131" s="8">
        <f>46000+2000+8000</f>
        <v>56000</v>
      </c>
    </row>
    <row r="132">
      <c r="A132" s="7" t="s">
        <v>128</v>
      </c>
      <c r="B132" s="8">
        <f>31000+90000+14000</f>
        <v>135000</v>
      </c>
    </row>
    <row r="133">
      <c r="A133" s="7" t="s">
        <v>128</v>
      </c>
      <c r="B133" s="8">
        <f>38291</f>
        <v>38291</v>
      </c>
    </row>
    <row r="134">
      <c r="A134" s="7" t="s">
        <v>129</v>
      </c>
      <c r="B134" s="8">
        <f>2000+20000</f>
        <v>22000</v>
      </c>
    </row>
    <row r="135">
      <c r="A135" s="7" t="s">
        <v>130</v>
      </c>
      <c r="B135" s="8">
        <v>1796.0</v>
      </c>
    </row>
    <row r="136">
      <c r="A136" s="7" t="s">
        <v>131</v>
      </c>
      <c r="B136" s="8">
        <v>1540.0</v>
      </c>
    </row>
    <row r="137">
      <c r="A137" s="7" t="s">
        <v>132</v>
      </c>
      <c r="B137" s="8">
        <f>30000+1000</f>
        <v>31000</v>
      </c>
    </row>
    <row r="138">
      <c r="A138" s="7" t="s">
        <v>133</v>
      </c>
      <c r="B138" s="8">
        <v>41116.0</v>
      </c>
    </row>
    <row r="139">
      <c r="A139" s="7" t="s">
        <v>134</v>
      </c>
      <c r="B139" s="8">
        <f>20000+70000+7000</f>
        <v>97000</v>
      </c>
    </row>
    <row r="140">
      <c r="A140" s="7" t="s">
        <v>135</v>
      </c>
      <c r="B140" s="8">
        <f>32000+2000</f>
        <v>34000</v>
      </c>
    </row>
    <row r="141">
      <c r="A141" s="7" t="s">
        <v>135</v>
      </c>
      <c r="B141" s="8">
        <v>7740.0</v>
      </c>
    </row>
    <row r="142">
      <c r="A142" s="7" t="s">
        <v>136</v>
      </c>
      <c r="B142" s="8">
        <v>23054.0</v>
      </c>
    </row>
    <row r="143">
      <c r="A143" s="7" t="s">
        <v>137</v>
      </c>
      <c r="B143" s="8">
        <f>37000+2000</f>
        <v>39000</v>
      </c>
    </row>
    <row r="144">
      <c r="A144" s="7" t="s">
        <v>138</v>
      </c>
      <c r="B144" s="8">
        <v>1000.0</v>
      </c>
    </row>
    <row r="145">
      <c r="A145" s="7" t="s">
        <v>139</v>
      </c>
      <c r="B145" s="8">
        <v>10000.0</v>
      </c>
    </row>
    <row r="146">
      <c r="A146" s="7" t="s">
        <v>140</v>
      </c>
      <c r="B146" s="8">
        <v>40000.0</v>
      </c>
    </row>
    <row r="147">
      <c r="A147" s="7" t="s">
        <v>141</v>
      </c>
      <c r="B147" s="8">
        <v>3028.0</v>
      </c>
    </row>
    <row r="148">
      <c r="A148" s="7" t="s">
        <v>142</v>
      </c>
      <c r="B148" s="8">
        <v>29576.0</v>
      </c>
    </row>
    <row r="149">
      <c r="A149" s="7" t="s">
        <v>143</v>
      </c>
      <c r="B149" s="8">
        <v>2900.0</v>
      </c>
    </row>
    <row r="150">
      <c r="A150" s="7" t="s">
        <v>144</v>
      </c>
      <c r="B150" s="8">
        <v>8000.0</v>
      </c>
    </row>
    <row r="151">
      <c r="A151" s="7" t="s">
        <v>145</v>
      </c>
      <c r="B151" s="8">
        <v>500.0</v>
      </c>
    </row>
    <row r="152">
      <c r="A152" s="7" t="s">
        <v>146</v>
      </c>
      <c r="B152" s="8">
        <v>6060.0</v>
      </c>
    </row>
    <row r="153">
      <c r="A153" s="7" t="s">
        <v>147</v>
      </c>
      <c r="B153" s="8">
        <v>7000.0</v>
      </c>
    </row>
    <row r="154">
      <c r="A154" s="7" t="s">
        <v>148</v>
      </c>
      <c r="B154" s="8">
        <v>10000.0</v>
      </c>
    </row>
    <row r="155">
      <c r="A155" s="7" t="s">
        <v>149</v>
      </c>
      <c r="B155" s="8">
        <f>34000+1000+12000</f>
        <v>47000</v>
      </c>
    </row>
    <row r="156">
      <c r="A156" s="7" t="s">
        <v>150</v>
      </c>
      <c r="B156" s="8">
        <v>110000.0</v>
      </c>
    </row>
    <row r="157">
      <c r="A157" s="7" t="s">
        <v>151</v>
      </c>
      <c r="B157" s="8">
        <v>27000.0</v>
      </c>
    </row>
    <row r="158">
      <c r="A158" s="7" t="s">
        <v>152</v>
      </c>
      <c r="B158" s="8">
        <f>23000+1000</f>
        <v>24000</v>
      </c>
    </row>
    <row r="159">
      <c r="A159" s="7" t="s">
        <v>153</v>
      </c>
      <c r="B159" s="8">
        <v>20000.0</v>
      </c>
    </row>
    <row r="160">
      <c r="A160" s="7" t="s">
        <v>154</v>
      </c>
      <c r="B160" s="8">
        <v>9555.0</v>
      </c>
    </row>
    <row r="161">
      <c r="A161" s="7" t="s">
        <v>155</v>
      </c>
      <c r="B161" s="8">
        <v>5348.0</v>
      </c>
    </row>
    <row r="162">
      <c r="A162" s="7" t="s">
        <v>156</v>
      </c>
      <c r="B162" s="8">
        <v>5000.0</v>
      </c>
    </row>
    <row r="163">
      <c r="A163" s="7" t="s">
        <v>157</v>
      </c>
      <c r="B163" s="8">
        <v>30000.0</v>
      </c>
    </row>
    <row r="164">
      <c r="A164" s="7" t="s">
        <v>158</v>
      </c>
      <c r="B164" s="8">
        <v>5000.0</v>
      </c>
    </row>
    <row r="165">
      <c r="A165" s="4" t="s">
        <v>159</v>
      </c>
      <c r="B165" s="5"/>
      <c r="C165" s="6">
        <f>SUM(B166:B171)/1000</f>
        <v>67.2</v>
      </c>
    </row>
    <row r="166">
      <c r="A166" s="7" t="s">
        <v>160</v>
      </c>
      <c r="B166" s="8">
        <f>15000+1000</f>
        <v>16000</v>
      </c>
    </row>
    <row r="167">
      <c r="A167" s="7" t="s">
        <v>161</v>
      </c>
      <c r="B167" s="8">
        <f>20000+1000</f>
        <v>21000</v>
      </c>
    </row>
    <row r="168">
      <c r="A168" s="7" t="s">
        <v>161</v>
      </c>
      <c r="B168" s="8">
        <v>25000.0</v>
      </c>
    </row>
    <row r="169">
      <c r="A169" s="7" t="s">
        <v>162</v>
      </c>
      <c r="B169" s="8">
        <v>100.0</v>
      </c>
    </row>
    <row r="170">
      <c r="A170" s="7" t="s">
        <v>163</v>
      </c>
      <c r="B170" s="8">
        <v>100.0</v>
      </c>
    </row>
    <row r="171">
      <c r="A171" s="7" t="s">
        <v>164</v>
      </c>
      <c r="B171" s="8">
        <v>5000.0</v>
      </c>
    </row>
    <row r="172">
      <c r="A172" s="4" t="s">
        <v>165</v>
      </c>
      <c r="B172" s="5"/>
      <c r="C172" s="6">
        <f>SUM(B173:B175)/1000</f>
        <v>71</v>
      </c>
    </row>
    <row r="173">
      <c r="A173" s="7" t="s">
        <v>166</v>
      </c>
      <c r="B173" s="8">
        <v>16000.0</v>
      </c>
    </row>
    <row r="174">
      <c r="A174" s="7" t="s">
        <v>167</v>
      </c>
      <c r="B174" s="8">
        <v>2000.0</v>
      </c>
    </row>
    <row r="175">
      <c r="A175" s="7" t="s">
        <v>166</v>
      </c>
      <c r="B175" s="8">
        <f>45000+2000+6000</f>
        <v>53000</v>
      </c>
    </row>
    <row r="176">
      <c r="A176" s="4" t="s">
        <v>168</v>
      </c>
      <c r="B176" s="5"/>
      <c r="C176" s="6">
        <f>SUM(B177:B179)/1000</f>
        <v>298</v>
      </c>
    </row>
    <row r="177">
      <c r="A177" s="7" t="s">
        <v>169</v>
      </c>
      <c r="B177" s="8">
        <f>200000+11000+50000</f>
        <v>261000</v>
      </c>
    </row>
    <row r="178">
      <c r="A178" s="7" t="s">
        <v>170</v>
      </c>
      <c r="B178" s="8">
        <v>30000.0</v>
      </c>
    </row>
    <row r="179">
      <c r="A179" s="7" t="s">
        <v>171</v>
      </c>
      <c r="B179" s="8">
        <f>1000+6000</f>
        <v>7000</v>
      </c>
    </row>
    <row r="180">
      <c r="A180" s="4" t="s">
        <v>172</v>
      </c>
      <c r="B180" s="5"/>
      <c r="C180" s="6">
        <f>SUM(B181:B185)/1000</f>
        <v>29.5</v>
      </c>
    </row>
    <row r="181">
      <c r="A181" s="7" t="s">
        <v>173</v>
      </c>
      <c r="B181" s="8">
        <v>20000.0</v>
      </c>
    </row>
    <row r="182">
      <c r="A182" s="7" t="s">
        <v>174</v>
      </c>
      <c r="B182" s="8">
        <v>500.0</v>
      </c>
    </row>
    <row r="183">
      <c r="A183" s="7" t="s">
        <v>175</v>
      </c>
      <c r="B183" s="8">
        <v>2000.0</v>
      </c>
    </row>
    <row r="184">
      <c r="A184" s="7" t="s">
        <v>176</v>
      </c>
      <c r="B184" s="8">
        <v>4000.0</v>
      </c>
    </row>
    <row r="185">
      <c r="A185" s="7" t="s">
        <v>177</v>
      </c>
      <c r="B185" s="8">
        <v>3000.0</v>
      </c>
    </row>
    <row r="186">
      <c r="A186" s="4" t="s">
        <v>178</v>
      </c>
      <c r="B186" s="5"/>
      <c r="C186" s="6">
        <f>SUM(B187:B202)/1000</f>
        <v>441.5</v>
      </c>
    </row>
    <row r="187">
      <c r="A187" s="7" t="s">
        <v>179</v>
      </c>
      <c r="B187" s="8">
        <f>115000+10000+25000</f>
        <v>150000</v>
      </c>
    </row>
    <row r="188">
      <c r="A188" s="7" t="s">
        <v>180</v>
      </c>
      <c r="B188" s="8">
        <f>60000+1500+4000</f>
        <v>65500</v>
      </c>
    </row>
    <row r="189">
      <c r="A189" s="7" t="s">
        <v>181</v>
      </c>
      <c r="B189" s="8">
        <f>20000+10000</f>
        <v>30000</v>
      </c>
    </row>
    <row r="190">
      <c r="A190" s="7" t="s">
        <v>182</v>
      </c>
      <c r="B190" s="8">
        <f>20000+2000</f>
        <v>22000</v>
      </c>
    </row>
    <row r="191">
      <c r="A191" s="7" t="s">
        <v>183</v>
      </c>
      <c r="B191" s="8">
        <f>60000+9000+30000</f>
        <v>99000</v>
      </c>
    </row>
    <row r="192">
      <c r="A192" s="7" t="s">
        <v>184</v>
      </c>
      <c r="B192" s="8">
        <v>20000.0</v>
      </c>
    </row>
    <row r="193">
      <c r="A193" s="7" t="s">
        <v>185</v>
      </c>
      <c r="B193" s="8">
        <f>35000+1000+8000</f>
        <v>44000</v>
      </c>
    </row>
    <row r="194">
      <c r="A194" s="7" t="s">
        <v>186</v>
      </c>
      <c r="B194" s="8">
        <v>1000.0</v>
      </c>
    </row>
    <row r="195">
      <c r="A195" s="7" t="s">
        <v>187</v>
      </c>
      <c r="B195" s="8">
        <v>1000.0</v>
      </c>
    </row>
    <row r="196">
      <c r="A196" s="7" t="s">
        <v>188</v>
      </c>
      <c r="B196" s="8">
        <v>1000.0</v>
      </c>
    </row>
    <row r="197">
      <c r="A197" s="7" t="s">
        <v>189</v>
      </c>
      <c r="B197" s="8">
        <v>1000.0</v>
      </c>
    </row>
    <row r="198">
      <c r="A198" s="7" t="s">
        <v>190</v>
      </c>
      <c r="B198" s="8">
        <v>2000.0</v>
      </c>
    </row>
    <row r="199">
      <c r="A199" s="7" t="s">
        <v>191</v>
      </c>
      <c r="B199" s="8">
        <v>1000.0</v>
      </c>
    </row>
    <row r="200">
      <c r="A200" s="7" t="s">
        <v>192</v>
      </c>
      <c r="B200" s="8">
        <v>1000.0</v>
      </c>
    </row>
    <row r="201">
      <c r="A201" s="7" t="s">
        <v>193</v>
      </c>
      <c r="B201" s="8">
        <v>1000.0</v>
      </c>
    </row>
    <row r="202">
      <c r="A202" s="7" t="s">
        <v>194</v>
      </c>
      <c r="B202" s="8">
        <v>2000.0</v>
      </c>
    </row>
    <row r="203">
      <c r="A203" s="4" t="s">
        <v>195</v>
      </c>
      <c r="B203" s="5"/>
      <c r="C203" s="6">
        <f>SUM(B204:B219)/1000</f>
        <v>2.6</v>
      </c>
    </row>
    <row r="204">
      <c r="A204" s="7" t="s">
        <v>196</v>
      </c>
      <c r="B204" s="8">
        <v>500.0</v>
      </c>
    </row>
    <row r="205">
      <c r="A205" s="7" t="s">
        <v>197</v>
      </c>
      <c r="B205" s="8">
        <v>100.0</v>
      </c>
    </row>
    <row r="206">
      <c r="A206" s="4" t="s">
        <v>198</v>
      </c>
      <c r="B206" s="5"/>
      <c r="C206" s="6">
        <f>SUM(B207:B222)/1000</f>
        <v>2</v>
      </c>
    </row>
    <row r="207">
      <c r="A207" s="7" t="s">
        <v>199</v>
      </c>
      <c r="B207" s="8">
        <f>2000</f>
        <v>2000</v>
      </c>
    </row>
  </sheetData>
  <drawing r:id="rId1"/>
</worksheet>
</file>